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7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Jeff Mucha</author>
  </authors>
  <commentList>
    <comment ref="E47" authorId="0">
      <text>
        <r>
          <rPr>
            <b/>
            <sz val="8"/>
            <rFont val="Tahoma"/>
            <family val="0"/>
          </rPr>
          <t>Jeff Mucha:</t>
        </r>
        <r>
          <rPr>
            <sz val="8"/>
            <rFont val="Tahoma"/>
            <family val="0"/>
          </rPr>
          <t xml:space="preserve">
This is the Tire Width in inches as calculated from the numbers on the left</t>
        </r>
      </text>
    </comment>
    <comment ref="F47" authorId="0">
      <text>
        <r>
          <rPr>
            <b/>
            <sz val="8"/>
            <rFont val="Tahoma"/>
            <family val="0"/>
          </rPr>
          <t>Jeff Mucha:</t>
        </r>
        <r>
          <rPr>
            <sz val="8"/>
            <rFont val="Tahoma"/>
            <family val="0"/>
          </rPr>
          <t xml:space="preserve">
This is the length of the side wall from the rim to the ground.</t>
        </r>
      </text>
    </comment>
    <comment ref="G47" authorId="0">
      <text>
        <r>
          <rPr>
            <b/>
            <sz val="8"/>
            <rFont val="Tahoma"/>
            <family val="0"/>
          </rPr>
          <t>Jeff Mucha:</t>
        </r>
        <r>
          <rPr>
            <sz val="8"/>
            <rFont val="Tahoma"/>
            <family val="0"/>
          </rPr>
          <t xml:space="preserve">
This is the calcuated tire diameter based on the numbers on the left</t>
        </r>
      </text>
    </comment>
    <comment ref="H47" authorId="0">
      <text>
        <r>
          <rPr>
            <b/>
            <sz val="8"/>
            <rFont val="Tahoma"/>
            <family val="0"/>
          </rPr>
          <t>Jeff Mucha:</t>
        </r>
        <r>
          <rPr>
            <sz val="8"/>
            <rFont val="Tahoma"/>
            <family val="0"/>
          </rPr>
          <t xml:space="preserve">
This is the total difference percentage in Tire Diameter as calculated from the Stock Tires. Also the ammount of error the speedometer will read</t>
        </r>
      </text>
    </comment>
    <comment ref="I47" authorId="0">
      <text>
        <r>
          <rPr>
            <b/>
            <sz val="8"/>
            <rFont val="Tahoma"/>
            <family val="0"/>
          </rPr>
          <t>Jeff Mucha:</t>
        </r>
        <r>
          <rPr>
            <sz val="8"/>
            <rFont val="Tahoma"/>
            <family val="0"/>
          </rPr>
          <t xml:space="preserve">
This is the difference in Tire Diameter from the stock tire in inches</t>
        </r>
      </text>
    </comment>
    <comment ref="J47" authorId="0">
      <text>
        <r>
          <rPr>
            <b/>
            <sz val="8"/>
            <rFont val="Tahoma"/>
            <family val="0"/>
          </rPr>
          <t>Jeff Mucha:</t>
        </r>
        <r>
          <rPr>
            <sz val="8"/>
            <rFont val="Tahoma"/>
            <family val="0"/>
          </rPr>
          <t xml:space="preserve">
This is the difference of the width of the rim and the width of the tire, (curb rash protection)</t>
        </r>
      </text>
    </comment>
    <comment ref="J46" authorId="0">
      <text>
        <r>
          <rPr>
            <b/>
            <sz val="8"/>
            <rFont val="Tahoma"/>
            <family val="0"/>
          </rPr>
          <t>Jeff Mucha:</t>
        </r>
        <r>
          <rPr>
            <sz val="8"/>
            <rFont val="Tahoma"/>
            <family val="0"/>
          </rPr>
          <t xml:space="preserve">
Aspec 2004 8.5"W  Rims Measure 9.25" W metal to metal</t>
        </r>
      </text>
    </comment>
    <comment ref="K46" authorId="0">
      <text>
        <r>
          <rPr>
            <b/>
            <sz val="8"/>
            <rFont val="Tahoma"/>
            <family val="0"/>
          </rPr>
          <t>Jeff Mucha:</t>
        </r>
        <r>
          <rPr>
            <sz val="8"/>
            <rFont val="Tahoma"/>
            <family val="0"/>
          </rPr>
          <t xml:space="preserve">
The Speed in MPH for error calculation
This is the Speed the Speedometer says your going</t>
        </r>
      </text>
    </comment>
    <comment ref="K47" authorId="0">
      <text>
        <r>
          <rPr>
            <b/>
            <sz val="8"/>
            <rFont val="Tahoma"/>
            <family val="0"/>
          </rPr>
          <t>Jeff Mucha:</t>
        </r>
        <r>
          <rPr>
            <sz val="8"/>
            <rFont val="Tahoma"/>
            <family val="0"/>
          </rPr>
          <t xml:space="preserve">
Actual Speed asjusted for the new Tire Size</t>
        </r>
      </text>
    </comment>
  </commentList>
</comments>
</file>

<file path=xl/sharedStrings.xml><?xml version="1.0" encoding="utf-8"?>
<sst xmlns="http://schemas.openxmlformats.org/spreadsheetml/2006/main" count="43" uniqueCount="34">
  <si>
    <t>RPM at</t>
  </si>
  <si>
    <t>MPH</t>
  </si>
  <si>
    <t>Gear</t>
  </si>
  <si>
    <t>&lt;-- This is the gear your in</t>
  </si>
  <si>
    <t>&lt;-- Change this Speed for each gear</t>
  </si>
  <si>
    <t>Enter Gear Ratios:</t>
  </si>
  <si>
    <t>Tire Diameter (inches)</t>
  </si>
  <si>
    <t>Final Drive</t>
  </si>
  <si>
    <t>Gear Ratios</t>
  </si>
  <si>
    <t>Calculated Factor for each Gear</t>
  </si>
  <si>
    <t>The 5th gear doesn't exist on the automatics so numbers were copied for from the 4th gear to match up with a 5 speed manual.</t>
  </si>
  <si>
    <t>&lt;-- Result RPM for given Speed and Gear</t>
  </si>
  <si>
    <t>Jeff Mucha</t>
  </si>
  <si>
    <t>Mpegbox.com</t>
  </si>
  <si>
    <t>1&gt;2</t>
  </si>
  <si>
    <t>2&gt;3</t>
  </si>
  <si>
    <t>3&gt;4</t>
  </si>
  <si>
    <t>4&gt;5</t>
  </si>
  <si>
    <t>5&gt;6</t>
  </si>
  <si>
    <t>Acura Reccomends the following shift points for the Manual Transmission</t>
  </si>
  <si>
    <t>Tire Size</t>
  </si>
  <si>
    <t>:</t>
  </si>
  <si>
    <t>{Tire W (in)}</t>
  </si>
  <si>
    <t>{Side Wall (in)}</t>
  </si>
  <si>
    <t>{Tire Dia (in)}</t>
  </si>
  <si>
    <t>{% Diff}</t>
  </si>
  <si>
    <t>{Diff (in)}</t>
  </si>
  <si>
    <t>5sp CRV</t>
  </si>
  <si>
    <t>6sp TL</t>
  </si>
  <si>
    <t>&lt;--- Stock Tires for reference</t>
  </si>
  <si>
    <t>Profile</t>
  </si>
  <si>
    <t>Rim Dia.</t>
  </si>
  <si>
    <t>{Protect (in)}</t>
  </si>
  <si>
    <t>{Speed (MPH)}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</si>
</sst>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14" fontId="3" fillId="0" borderId="0" xfId="0" applyNumberFormat="1" applyFont="1" applyAlignment="1">
      <alignment/>
    </xf>
    <xf numFmtId="0" fontId="0" fillId="0" borderId="2" xfId="0" applyFill="1" applyBorder="1" applyAlignment="1">
      <alignment/>
    </xf>
    <xf numFmtId="20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RPM of Cars in Gears at Speed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3875"/>
          <c:w val="0.85875"/>
          <c:h val="0.7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Sheet1!$P$5</c:f>
              <c:strCache>
                <c:ptCount val="1"/>
                <c:pt idx="0">
                  <c:v>5sp CRV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Sheet1!$Q$4:$V$4</c:f>
              <c:numCache/>
            </c:numRef>
          </c:xVal>
          <c:yVal>
            <c:numRef>
              <c:f>Sheet1!$Q$5:$V$5</c:f>
              <c:numCache/>
            </c:numRef>
          </c:y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Sheet1!$Q$4:$V$4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Sheet1!$Q$4:$V$4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Sheet1!$Q$4:$V$4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Sheet1!$Q$4:$V$4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Sheet1!$P$6</c:f>
              <c:strCache>
                <c:ptCount val="1"/>
                <c:pt idx="0">
                  <c:v>6sp TL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Sheet1!$Q$4:$V$4</c:f>
              <c:numCache/>
            </c:numRef>
          </c:xVal>
          <c:yVal>
            <c:numRef>
              <c:f>Sheet1!$Q$6:$V$6</c:f>
              <c:numCache/>
            </c:numRef>
          </c:yVal>
          <c:smooth val="0"/>
        </c:ser>
        <c:axId val="65344721"/>
        <c:axId val="51231578"/>
      </c:scatterChart>
      <c:valAx>
        <c:axId val="6534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231578"/>
        <c:crosses val="autoZero"/>
        <c:crossBetween val="midCat"/>
        <c:dispUnits/>
        <c:majorUnit val="5"/>
        <c:minorUnit val="5"/>
      </c:valAx>
      <c:valAx>
        <c:axId val="51231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447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90225"/>
          <c:y val="0.4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11</xdr:row>
      <xdr:rowOff>57150</xdr:rowOff>
    </xdr:from>
    <xdr:to>
      <xdr:col>26</xdr:col>
      <xdr:colOff>552450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6781800" y="2324100"/>
        <a:ext cx="112871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workbookViewId="0" topLeftCell="A19">
      <selection activeCell="I16" sqref="I16"/>
    </sheetView>
  </sheetViews>
  <sheetFormatPr defaultColWidth="9.140625" defaultRowHeight="12.75"/>
  <cols>
    <col min="1" max="1" width="14.57421875" style="0" customWidth="1"/>
    <col min="5" max="5" width="10.7109375" style="0" customWidth="1"/>
    <col min="6" max="6" width="12.57421875" style="0" customWidth="1"/>
    <col min="7" max="7" width="10.7109375" style="0" customWidth="1"/>
    <col min="9" max="9" width="10.140625" style="0" customWidth="1"/>
    <col min="10" max="10" width="10.57421875" style="0" customWidth="1"/>
    <col min="11" max="11" width="12.00390625" style="0" customWidth="1"/>
    <col min="13" max="13" width="10.28125" style="0" customWidth="1"/>
    <col min="16" max="16" width="15.7109375" style="0" customWidth="1"/>
  </cols>
  <sheetData>
    <row r="1" ht="12.75">
      <c r="Q1" s="4" t="s">
        <v>0</v>
      </c>
    </row>
    <row r="2" spans="3:12" ht="12.75">
      <c r="C2" t="s">
        <v>5</v>
      </c>
      <c r="L2" t="s">
        <v>9</v>
      </c>
    </row>
    <row r="3" spans="17:24" ht="12.75">
      <c r="Q3" s="11">
        <v>1</v>
      </c>
      <c r="R3" s="11">
        <v>2</v>
      </c>
      <c r="S3" s="11">
        <v>3</v>
      </c>
      <c r="T3" s="11">
        <v>4</v>
      </c>
      <c r="U3" s="11">
        <v>5</v>
      </c>
      <c r="V3" s="11">
        <v>6</v>
      </c>
      <c r="W3" s="2" t="s">
        <v>2</v>
      </c>
      <c r="X3" t="s">
        <v>3</v>
      </c>
    </row>
    <row r="4" spans="1:24" s="5" customFormat="1" ht="51">
      <c r="A4" s="9" t="s">
        <v>8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/>
      <c r="H4" s="6" t="s">
        <v>7</v>
      </c>
      <c r="I4" s="6" t="s">
        <v>6</v>
      </c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9" t="s">
        <v>8</v>
      </c>
      <c r="Q4" s="12">
        <v>17</v>
      </c>
      <c r="R4" s="12">
        <v>27</v>
      </c>
      <c r="S4" s="12">
        <v>36</v>
      </c>
      <c r="T4" s="12">
        <v>41</v>
      </c>
      <c r="U4" s="12">
        <v>44</v>
      </c>
      <c r="V4" s="12">
        <v>55</v>
      </c>
      <c r="W4" s="7" t="s">
        <v>1</v>
      </c>
      <c r="X4" s="8" t="s">
        <v>4</v>
      </c>
    </row>
    <row r="5" spans="1:22" ht="12.75">
      <c r="A5" t="s">
        <v>27</v>
      </c>
      <c r="B5" s="16">
        <v>3.5</v>
      </c>
      <c r="C5" s="16">
        <v>1.956</v>
      </c>
      <c r="D5" s="16">
        <v>1.34</v>
      </c>
      <c r="E5" s="16">
        <v>1.071</v>
      </c>
      <c r="F5" s="23">
        <v>0.812</v>
      </c>
      <c r="G5" s="23"/>
      <c r="H5" s="23">
        <v>4.562</v>
      </c>
      <c r="I5" s="16">
        <v>26.2991765993568</v>
      </c>
      <c r="J5">
        <f aca="true" t="shared" si="0" ref="J5:N6">$H5*B5*336/$I5</f>
        <v>203.99543612065824</v>
      </c>
      <c r="K5">
        <f t="shared" si="0"/>
        <v>114.00430658628787</v>
      </c>
      <c r="L5">
        <f t="shared" si="0"/>
        <v>78.101109829052</v>
      </c>
      <c r="M5">
        <f t="shared" si="0"/>
        <v>62.42260345292141</v>
      </c>
      <c r="N5">
        <f t="shared" si="0"/>
        <v>47.32694117999271</v>
      </c>
      <c r="P5" t="s">
        <v>27</v>
      </c>
      <c r="Q5" s="3">
        <f aca="true" t="shared" si="1" ref="Q5:U6">J5*Q$4</f>
        <v>3467.92241405119</v>
      </c>
      <c r="R5" s="3">
        <f t="shared" si="1"/>
        <v>3078.1162778297726</v>
      </c>
      <c r="S5" s="3">
        <f t="shared" si="1"/>
        <v>2811.6399538458722</v>
      </c>
      <c r="T5" s="3">
        <f t="shared" si="1"/>
        <v>2559.326741569778</v>
      </c>
      <c r="U5" s="3">
        <f t="shared" si="1"/>
        <v>2082.385411919679</v>
      </c>
      <c r="V5" s="3"/>
    </row>
    <row r="6" spans="1:24" ht="12.75">
      <c r="A6" t="s">
        <v>28</v>
      </c>
      <c r="B6" s="24">
        <v>3.933</v>
      </c>
      <c r="C6" s="24">
        <v>2.478</v>
      </c>
      <c r="D6" s="24">
        <v>1.7</v>
      </c>
      <c r="E6" s="24">
        <v>1.25</v>
      </c>
      <c r="F6" s="25">
        <v>0.975</v>
      </c>
      <c r="G6" s="25">
        <v>0.77</v>
      </c>
      <c r="H6" s="24">
        <v>3.285</v>
      </c>
      <c r="I6" s="24">
        <v>25.33</v>
      </c>
      <c r="J6">
        <f t="shared" si="0"/>
        <v>171.38129016975918</v>
      </c>
      <c r="K6">
        <f t="shared" si="0"/>
        <v>107.97936360047377</v>
      </c>
      <c r="L6">
        <f t="shared" si="0"/>
        <v>74.07785234899329</v>
      </c>
      <c r="M6">
        <f t="shared" si="0"/>
        <v>54.46900908014213</v>
      </c>
      <c r="N6">
        <f t="shared" si="0"/>
        <v>42.48582708251086</v>
      </c>
      <c r="O6">
        <f>$H6*G6*336/$I6</f>
        <v>33.55290959336755</v>
      </c>
      <c r="P6" t="s">
        <v>28</v>
      </c>
      <c r="Q6" s="14">
        <f t="shared" si="1"/>
        <v>2913.481932885906</v>
      </c>
      <c r="R6" s="14">
        <f t="shared" si="1"/>
        <v>2915.442817212792</v>
      </c>
      <c r="S6" s="14">
        <f t="shared" si="1"/>
        <v>2666.8026845637582</v>
      </c>
      <c r="T6" s="14">
        <f t="shared" si="1"/>
        <v>2233.229372285827</v>
      </c>
      <c r="U6" s="14">
        <f t="shared" si="1"/>
        <v>1869.3763916304779</v>
      </c>
      <c r="V6" s="14">
        <f>O6*V$4</f>
        <v>1845.4100276352153</v>
      </c>
      <c r="X6" s="8" t="s">
        <v>11</v>
      </c>
    </row>
    <row r="8" ht="12.75">
      <c r="D8" s="10" t="s">
        <v>10</v>
      </c>
    </row>
    <row r="10" spans="10:11" ht="12.75">
      <c r="J10" s="1"/>
      <c r="K10" s="1"/>
    </row>
    <row r="12" spans="10:11" ht="12.75">
      <c r="J12" s="1"/>
      <c r="K12" s="1"/>
    </row>
    <row r="16" ht="12.75">
      <c r="A16" s="4" t="s">
        <v>12</v>
      </c>
    </row>
    <row r="17" ht="12.75">
      <c r="A17" s="4" t="s">
        <v>13</v>
      </c>
    </row>
    <row r="18" ht="12.75">
      <c r="A18" s="13">
        <v>38744</v>
      </c>
    </row>
    <row r="37" ht="12.75">
      <c r="A37" t="s">
        <v>19</v>
      </c>
    </row>
    <row r="38" spans="1:2" ht="12.75">
      <c r="A38" s="15" t="s">
        <v>14</v>
      </c>
      <c r="B38">
        <v>17</v>
      </c>
    </row>
    <row r="39" spans="1:2" ht="12.75">
      <c r="A39" s="15" t="s">
        <v>15</v>
      </c>
      <c r="B39">
        <v>27</v>
      </c>
    </row>
    <row r="40" spans="1:2" ht="12.75">
      <c r="A40" t="s">
        <v>16</v>
      </c>
      <c r="B40">
        <v>36</v>
      </c>
    </row>
    <row r="41" spans="1:2" ht="12.75">
      <c r="A41" t="s">
        <v>17</v>
      </c>
      <c r="B41">
        <v>41</v>
      </c>
    </row>
    <row r="42" spans="1:2" ht="12.75">
      <c r="A42" t="s">
        <v>18</v>
      </c>
      <c r="B42">
        <v>44</v>
      </c>
    </row>
    <row r="46" spans="10:11" ht="12.75">
      <c r="J46" s="18">
        <v>9.25</v>
      </c>
      <c r="K46" s="18">
        <v>65</v>
      </c>
    </row>
    <row r="47" spans="1:13" ht="12.75">
      <c r="A47" s="21" t="s">
        <v>20</v>
      </c>
      <c r="B47" s="18" t="s">
        <v>30</v>
      </c>
      <c r="C47" s="18" t="s">
        <v>31</v>
      </c>
      <c r="D47" s="18" t="s">
        <v>21</v>
      </c>
      <c r="E47" s="19" t="s">
        <v>22</v>
      </c>
      <c r="F47" s="19" t="s">
        <v>23</v>
      </c>
      <c r="G47" s="19" t="s">
        <v>24</v>
      </c>
      <c r="H47" s="19" t="s">
        <v>25</v>
      </c>
      <c r="I47" s="19" t="s">
        <v>26</v>
      </c>
      <c r="J47" s="19" t="s">
        <v>32</v>
      </c>
      <c r="K47" s="19" t="s">
        <v>33</v>
      </c>
      <c r="M47" s="18"/>
    </row>
    <row r="48" spans="1:13" ht="12.75">
      <c r="A48" s="22">
        <v>235</v>
      </c>
      <c r="B48" s="22">
        <v>45</v>
      </c>
      <c r="C48" s="22">
        <v>17</v>
      </c>
      <c r="D48" s="18" t="s">
        <v>21</v>
      </c>
      <c r="E48" s="19">
        <f aca="true" t="shared" si="2" ref="E48:E53">A48/25.4</f>
        <v>9.25196850393701</v>
      </c>
      <c r="F48" s="19">
        <f aca="true" t="shared" si="3" ref="F48:F53">E48*B48/100</f>
        <v>4.163385826771654</v>
      </c>
      <c r="G48" s="19">
        <f>C48+2*F48</f>
        <v>25.326771653543307</v>
      </c>
      <c r="H48" s="20">
        <f>(1-(G$48/G48))*100</f>
        <v>0</v>
      </c>
      <c r="I48" s="19">
        <f>G48-$G$48</f>
        <v>0</v>
      </c>
      <c r="J48" s="19">
        <f>E48-J$46</f>
        <v>0.001968503937009203</v>
      </c>
      <c r="K48" s="19">
        <f>K$46*(1+H48/100)</f>
        <v>65</v>
      </c>
      <c r="M48" t="s">
        <v>29</v>
      </c>
    </row>
    <row r="49" spans="1:11" ht="12.75">
      <c r="A49" s="17">
        <v>235</v>
      </c>
      <c r="B49" s="17">
        <v>40</v>
      </c>
      <c r="C49" s="17">
        <v>18</v>
      </c>
      <c r="D49" s="18" t="s">
        <v>21</v>
      </c>
      <c r="E49" s="19">
        <f t="shared" si="2"/>
        <v>9.25196850393701</v>
      </c>
      <c r="F49" s="19">
        <f t="shared" si="3"/>
        <v>3.7007874015748037</v>
      </c>
      <c r="G49" s="19">
        <f aca="true" t="shared" si="4" ref="G48:G53">C49+2*F49</f>
        <v>25.401574803149607</v>
      </c>
      <c r="H49" s="20">
        <f>(1-(G$48/G49))*100</f>
        <v>0.2944823310601419</v>
      </c>
      <c r="I49" s="19">
        <f>G49-$G$48</f>
        <v>0.07480314960629997</v>
      </c>
      <c r="J49" s="19">
        <f>E49-J$46</f>
        <v>0.001968503937009203</v>
      </c>
      <c r="K49" s="19">
        <f>K$46*(1+H49/100)</f>
        <v>65.19141351518908</v>
      </c>
    </row>
    <row r="50" spans="1:11" ht="12.75">
      <c r="A50" s="17">
        <v>245</v>
      </c>
      <c r="B50" s="17">
        <v>40</v>
      </c>
      <c r="C50" s="17">
        <v>18</v>
      </c>
      <c r="D50" s="18" t="s">
        <v>21</v>
      </c>
      <c r="E50" s="19">
        <f t="shared" si="2"/>
        <v>9.645669291338583</v>
      </c>
      <c r="F50" s="19">
        <f t="shared" si="3"/>
        <v>3.8582677165354333</v>
      </c>
      <c r="G50" s="19">
        <f t="shared" si="4"/>
        <v>25.716535433070867</v>
      </c>
      <c r="H50" s="20">
        <f>(1-(G$48/G50))*100</f>
        <v>1.5156154317207626</v>
      </c>
      <c r="I50" s="19">
        <f>G50-$G$48</f>
        <v>0.38976377952755925</v>
      </c>
      <c r="J50" s="19">
        <f>E50-J$46</f>
        <v>0.3956692913385833</v>
      </c>
      <c r="K50" s="19">
        <f>K$46*(1+H50/100)</f>
        <v>65.9851500306185</v>
      </c>
    </row>
    <row r="51" spans="1:11" ht="12.75">
      <c r="A51" s="17">
        <v>255</v>
      </c>
      <c r="B51" s="17">
        <v>40</v>
      </c>
      <c r="C51" s="17">
        <v>18</v>
      </c>
      <c r="D51" s="18" t="s">
        <v>21</v>
      </c>
      <c r="E51" s="19">
        <f t="shared" si="2"/>
        <v>10.039370078740157</v>
      </c>
      <c r="F51" s="19">
        <f t="shared" si="3"/>
        <v>4.015748031496063</v>
      </c>
      <c r="G51" s="19">
        <f t="shared" si="4"/>
        <v>26.031496062992126</v>
      </c>
      <c r="H51" s="20">
        <f>(1-(G$48/G51))*100</f>
        <v>2.7071990320629125</v>
      </c>
      <c r="I51" s="19">
        <f>G51-$G$48</f>
        <v>0.7047244094488185</v>
      </c>
      <c r="J51" s="19">
        <f>E51-J$46</f>
        <v>0.7893700787401574</v>
      </c>
      <c r="K51" s="19">
        <f>K$46*(1+H51/100)</f>
        <v>66.7596793708409</v>
      </c>
    </row>
    <row r="52" spans="1:11" ht="12.75">
      <c r="A52" s="17">
        <v>255</v>
      </c>
      <c r="B52" s="17">
        <v>35</v>
      </c>
      <c r="C52" s="17">
        <v>18</v>
      </c>
      <c r="D52" s="18" t="s">
        <v>21</v>
      </c>
      <c r="E52" s="19">
        <f t="shared" si="2"/>
        <v>10.039370078740157</v>
      </c>
      <c r="F52" s="19">
        <f t="shared" si="3"/>
        <v>3.5137795275590546</v>
      </c>
      <c r="G52" s="19">
        <f t="shared" si="4"/>
        <v>25.02755905511811</v>
      </c>
      <c r="H52" s="20">
        <f>(1-(G$48/G52))*100</f>
        <v>-1.1955324838760495</v>
      </c>
      <c r="I52" s="19">
        <f>G52-$G$48</f>
        <v>-0.2992125984251963</v>
      </c>
      <c r="J52" s="19">
        <f>E52-J$46</f>
        <v>0.7893700787401574</v>
      </c>
      <c r="K52" s="19">
        <f>K$46*(1+H52/100)</f>
        <v>64.22290388548056</v>
      </c>
    </row>
    <row r="53" spans="1:11" ht="12.75">
      <c r="A53" s="17">
        <v>265</v>
      </c>
      <c r="B53" s="17">
        <v>35</v>
      </c>
      <c r="C53" s="17">
        <v>18</v>
      </c>
      <c r="D53" s="18" t="s">
        <v>21</v>
      </c>
      <c r="E53" s="19">
        <f t="shared" si="2"/>
        <v>10.433070866141733</v>
      </c>
      <c r="F53" s="19">
        <f t="shared" si="3"/>
        <v>3.6515748031496065</v>
      </c>
      <c r="G53" s="19">
        <f t="shared" si="4"/>
        <v>25.303149606299215</v>
      </c>
      <c r="H53" s="20">
        <f>(1-(G$48/G53))*100</f>
        <v>-0.09335615372645378</v>
      </c>
      <c r="I53" s="19">
        <f>G53-$G$48</f>
        <v>-0.02362204724409267</v>
      </c>
      <c r="J53" s="19">
        <f>E53-J$46</f>
        <v>1.1830708661417333</v>
      </c>
      <c r="K53" s="19">
        <f>K$46*(1+H53/100)</f>
        <v>64.9393185000778</v>
      </c>
    </row>
  </sheetData>
  <printOptions/>
  <pageMargins left="0.75" right="0.75" top="1" bottom="1" header="0.5" footer="0.5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Mucha</dc:creator>
  <cp:keywords/>
  <dc:description/>
  <cp:lastModifiedBy>Jeff Mucha</cp:lastModifiedBy>
  <dcterms:created xsi:type="dcterms:W3CDTF">2006-01-28T04:08:54Z</dcterms:created>
  <dcterms:modified xsi:type="dcterms:W3CDTF">2006-03-21T16:46:23Z</dcterms:modified>
  <cp:category/>
  <cp:version/>
  <cp:contentType/>
  <cp:contentStatus/>
</cp:coreProperties>
</file>